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8\"/>
    </mc:Choice>
  </mc:AlternateContent>
  <workbookProtection workbookPassword="F954" lockStructure="1"/>
  <bookViews>
    <workbookView xWindow="0" yWindow="0" windowWidth="20400" windowHeight="904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L37" i="1" l="1"/>
  <c r="K51" i="1"/>
  <c r="K37" i="1"/>
  <c r="K14" i="1"/>
  <c r="K11" i="1"/>
  <c r="K10" i="1"/>
  <c r="J37" i="1"/>
  <c r="I10" i="1"/>
  <c r="I37" i="1"/>
  <c r="H14" i="1"/>
  <c r="H13" i="1"/>
  <c r="H12" i="1"/>
  <c r="H11" i="1"/>
  <c r="H10" i="1"/>
  <c r="H8" i="1"/>
  <c r="H32" i="1"/>
  <c r="H37" i="1"/>
  <c r="G37" i="1"/>
  <c r="G48" i="1"/>
  <c r="G53" i="1"/>
  <c r="G14" i="1"/>
  <c r="G10" i="1"/>
  <c r="F10" i="1"/>
  <c r="F37" i="1"/>
  <c r="Q48" i="1"/>
  <c r="Q53" i="1"/>
  <c r="Q24" i="1"/>
  <c r="Q35" i="1"/>
  <c r="AF7" i="1"/>
  <c r="G24" i="1"/>
  <c r="G35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M54" i="1"/>
  <c r="M56" i="1"/>
  <c r="N55" i="1"/>
  <c r="N56" i="1"/>
  <c r="O55" i="1"/>
  <c r="O56" i="1"/>
  <c r="P55" i="1"/>
  <c r="P56" i="1"/>
  <c r="Q55" i="1"/>
  <c r="Q56" i="1"/>
  <c r="N24" i="1"/>
  <c r="N35" i="1"/>
  <c r="N48" i="1"/>
  <c r="N53" i="1"/>
  <c r="O24" i="1"/>
  <c r="O35" i="1"/>
  <c r="O48" i="1"/>
  <c r="O53" i="1"/>
  <c r="P24" i="1"/>
  <c r="P35" i="1"/>
  <c r="P48" i="1"/>
  <c r="P53" i="1"/>
  <c r="P54" i="1"/>
  <c r="Q54" i="1"/>
  <c r="O54" i="1"/>
  <c r="N54" i="1"/>
  <c r="F54" i="1"/>
  <c r="F56" i="1"/>
  <c r="G55" i="1"/>
  <c r="G54" i="1"/>
  <c r="G56" i="1"/>
  <c r="H55" i="1"/>
  <c r="H54" i="1"/>
  <c r="H56" i="1"/>
  <c r="I55" i="1"/>
  <c r="I54" i="1"/>
  <c r="I56" i="1"/>
  <c r="J55" i="1"/>
  <c r="J54" i="1"/>
  <c r="J56" i="1"/>
  <c r="K55" i="1"/>
  <c r="K54" i="1"/>
  <c r="K56" i="1"/>
  <c r="L55" i="1"/>
  <c r="L54" i="1"/>
  <c r="L56" i="1"/>
  <c r="M55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<sst xmlns="http://schemas.openxmlformats.org/spreadsheetml/2006/main" count="402" uniqueCount="399">
  <si>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</si>
  <si>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</si>
  <si>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</si>
  <si>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</si>
  <si>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</si>
  <si>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</si>
  <si>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</si>
  <si>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</si>
  <si>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</si>
  <si>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</si>
  <si>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</si>
  <si>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</si>
  <si>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</si>
  <si>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</si>
  <si>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</si>
  <si>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</si>
  <si>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</si>
  <si>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</si>
  <si>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</si>
  <si>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</si>
  <si>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</si>
  <si>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</si>
  <si>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</si>
  <si>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</si>
  <si>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</si>
  <si>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</si>
  <si>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</si>
  <si>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</si>
  <si>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</si>
  <si>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</si>
  <si>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</si>
  <si>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</si>
  <si>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</si>
  <si>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</si>
  <si>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</si>
  <si>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</si>
  <si>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</si>
  <si>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</si>
  <si>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</si>
  <si>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</si>
  <si>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</si>
  <si>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</si>
  <si>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</si>
  <si>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</si>
  <si>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</si>
  <si>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</si>
  <si>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</si>
  <si>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</si>
  <si>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</si>
  <si>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</si>
  <si>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</si>
  <si>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</si>
  <si>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</si>
  <si>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</si>
  <si>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</si>
  <si>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</si>
  <si>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</si>
  <si>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</si>
  <si>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</si>
  <si>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</si>
  <si>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</si>
  <si>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</si>
  <si>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</si>
  <si>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</si>
  <si>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</si>
  <si>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</si>
  <si>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</si>
  <si>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</si>
  <si>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</si>
  <si>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</si>
  <si>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</si>
  <si>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</si>
  <si>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</si>
  <si>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</si>
  <si>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</si>
  <si>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</si>
  <si>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</si>
  <si>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</si>
  <si>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</si>
  <si>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</si>
  <si>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</si>
  <si>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</si>
  <si>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</si>
  <si>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</si>
  <si>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</si>
  <si>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</si>
  <si>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</si>
  <si>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</si>
  <si>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</si>
  <si>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</si>
  <si>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</si>
  <si>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</si>
  <si>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</si>
  <si>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</si>
  <si>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</si>
  <si>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</si>
  <si>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</si>
  <si>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</si>
  <si>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</si>
  <si>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</si>
  <si>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</si>
  <si>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</si>
  <si>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</si>
  <si>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</si>
  <si>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</si>
  <si>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</si>
  <si>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</si>
  <si>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</si>
  <si>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</si>
  <si>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</si>
  <si>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</si>
  <si>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</si>
  <si>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</si>
  <si>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</si>
  <si>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</si>
  <si>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</si>
  <si>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</si>
  <si>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</si>
  <si>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</si>
  <si>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</si>
  <si>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</si>
  <si>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</si>
  <si>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</si>
  <si>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</si>
  <si>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</si>
  <si>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</si>
  <si>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</si>
  <si>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</si>
  <si>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</si>
  <si>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</si>
  <si>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</si>
  <si>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</si>
  <si>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</si>
  <si>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</si>
  <si>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</si>
  <si>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</si>
  <si>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</si>
  <si>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</si>
  <si>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</si>
  <si>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</si>
  <si>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</si>
  <si>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</si>
  <si>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</si>
  <si>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</si>
  <si>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</si>
  <si>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</si>
  <si>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</si>
  <si>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</si>
  <si>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</si>
  <si>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</si>
  <si>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</si>
  <si>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</si>
  <si>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</si>
  <si>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</si>
  <si>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</si>
  <si>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</si>
  <si>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</si>
  <si>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</si>
  <si>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</si>
  <si>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</si>
  <si>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</si>
  <si>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</si>
  <si>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</si>
  <si>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</si>
  <si>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</si>
  <si>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</si>
  <si>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</si>
  <si>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</si>
  <si>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</si>
  <si>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</si>
  <si>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</si>
  <si>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</si>
  <si>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</si>
  <si>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</si>
  <si>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</si>
  <si>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</si>
  <si>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</si>
  <si>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</si>
  <si>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</si>
  <si>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</si>
  <si>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</si>
  <si>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</si>
  <si>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</si>
  <si>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</si>
  <si>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</si>
  <si>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</si>
  <si>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</si>
  <si>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</si>
  <si>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</si>
  <si>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</si>
  <si>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</si>
  <si>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</si>
  <si>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</si>
  <si>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</si>
  <si>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</si>
  <si>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</si>
  <si>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</si>
  <si>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</si>
  <si>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</si>
  <si>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</si>
  <si>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</si>
  <si>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</si>
  <si>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</si>
  <si>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</si>
  <si>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</si>
  <si>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</si>
  <si>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</si>
  <si>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</si>
  <si>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</si>
  <si>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</si>
  <si>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</si>
  <si>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</si>
  <si>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</si>
  <si>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</si>
  <si>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</si>
  <si>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</si>
  <si>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</si>
  <si>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</si>
  <si>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</si>
  <si>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</si>
  <si>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</si>
  <si>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</si>
  <si>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</si>
  <si>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</si>
  <si>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</si>
  <si>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</si>
  <si>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</si>
  <si>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</si>
  <si>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</si>
  <si>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</si>
  <si>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</si>
  <si>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</si>
  <si>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</si>
  <si>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</si>
  <si>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</si>
  <si>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</si>
  <si>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</si>
  <si>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</si>
  <si>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</si>
  <si>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</si>
  <si>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</si>
  <si>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</si>
  <si>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</si>
  <si>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</si>
  <si>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</si>
  <si>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</si>
  <si>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</si>
  <si>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</si>
  <si>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</si>
  <si>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</si>
  <si>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</si>
  <si>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</si>
  <si>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</si>
  <si>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</si>
  <si>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</si>
  <si>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</si>
  <si>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</si>
  <si>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</si>
  <si>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</si>
  <si>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</si>
  <si>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</si>
  <si>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</si>
  <si>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</si>
  <si>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</si>
  <si>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</si>
  <si>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</si>
  <si>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</si>
  <si>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</si>
  <si>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</si>
  <si>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</si>
  <si>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</si>
  <si>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</si>
  <si>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</si>
  <si>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</si>
  <si>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</si>
  <si>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</si>
  <si>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</si>
  <si>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</si>
  <si>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</si>
  <si>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</si>
  <si>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</si>
  <si>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</si>
  <si>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</si>
  <si>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</si>
  <si>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</si>
  <si>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</si>
  <si>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</si>
  <si>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</si>
  <si>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</si>
  <si>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</si>
  <si>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</si>
  <si>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</si>
  <si>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</si>
  <si>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</si>
  <si>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</si>
  <si>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</si>
  <si>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</si>
  <si>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</si>
  <si>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</si>
  <si>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</si>
  <si>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</si>
  <si>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</si>
  <si>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</si>
  <si>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</si>
  <si>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</si>
  <si>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</si>
  <si>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</si>
  <si>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</si>
  <si>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</si>
  <si>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</si>
  <si>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</si>
  <si>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</si>
  <si>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</si>
  <si>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</si>
  <si>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</si>
  <si>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</si>
  <si>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</si>
  <si>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</si>
  <si>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</si>
  <si>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</si>
  <si>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</si>
  <si>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</si>
  <si>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</si>
  <si>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</si>
  <si>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</si>
  <si>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</si>
  <si>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</si>
  <si>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</si>
  <si>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</si>
  <si>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</si>
  <si>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</si>
  <si>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</si>
  <si>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</si>
  <si>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</si>
  <si>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</si>
  <si>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</si>
  <si>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</si>
  <si>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</si>
  <si>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</si>
  <si>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</si>
  <si>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</si>
  <si>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</si>
  <si>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</si>
  <si>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</si>
  <si>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</si>
  <si>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</si>
  <si>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</si>
  <si>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</si>
  <si>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</si>
  <si>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</si>
  <si>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</si>
  <si>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</si>
  <si>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</si>
  <si>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</si>
  <si>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</si>
  <si>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</si>
  <si>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</si>
  <si>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</si>
  <si>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</si>
  <si>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</si>
  <si>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</si>
  <si>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</si>
  <si>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</si>
  <si>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</si>
  <si>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</si>
  <si>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</si>
  <si>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</si>
  <si>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</si>
  <si>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</si>
  <si>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</si>
  <si>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</si>
  <si>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</si>
  <si>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</si>
  <si>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</si>
  <si>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</si>
  <si>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</si>
  <si>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</si>
  <si>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</si>
  <si>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</si>
  <si>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</si>
  <si>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</si>
  <si>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</si>
  <si>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</si>
  <si>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</si>
  <si>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</si>
  <si>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</si>
  <si>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</si>
  <si>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</si>
  <si>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</si>
  <si>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</si>
  <si>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</si>
  <si>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</si>
  <si>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</si>
  <si>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</si>
  <si>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</si>
  <si>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</si>
  <si>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</si>
  <si>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</si>
  <si>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M08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</si>
</sst>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topLeftCell="A5" zoomScale="75" zoomScaleNormal="75" workbookViewId="0">
      <selection activeCell="M43" sqref="M43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2015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NC082_CFA_2015_M08</v>
      </c>
    </row>
    <row r="8" spans="1:32" ht="12.95" customHeight="1" x14ac:dyDescent="0.2">
      <c r="D8" s="4" t="s">
        <v>24</v>
      </c>
      <c r="E8" s="4" t="s">
        <v>25</v>
      </c>
      <c r="F8" s="9">
        <v>407216</v>
      </c>
      <c r="G8" s="9">
        <v>970934</v>
      </c>
      <c r="H8" s="9">
        <f>1291702+347765</f>
        <v>1639467</v>
      </c>
      <c r="I8" s="9">
        <v>96309</v>
      </c>
      <c r="J8" s="9">
        <v>127475</v>
      </c>
      <c r="K8" s="9">
        <v>370325</v>
      </c>
      <c r="L8" s="9">
        <v>350389</v>
      </c>
      <c r="M8" s="9">
        <v>649305</v>
      </c>
      <c r="N8" s="9">
        <v>2001570</v>
      </c>
      <c r="O8" s="9">
        <v>2001570</v>
      </c>
      <c r="P8" s="9">
        <v>2001570</v>
      </c>
      <c r="Q8" s="9">
        <v>2001570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139345</v>
      </c>
      <c r="G9" s="9">
        <v>275725</v>
      </c>
      <c r="H9" s="9">
        <v>59284</v>
      </c>
      <c r="I9" s="9">
        <v>475754</v>
      </c>
      <c r="J9" s="9">
        <v>432910</v>
      </c>
      <c r="K9" s="9">
        <v>430026</v>
      </c>
      <c r="L9" s="9">
        <v>431003</v>
      </c>
      <c r="M9" s="9">
        <v>424382</v>
      </c>
      <c r="N9" s="9">
        <v>166667</v>
      </c>
      <c r="O9" s="9">
        <v>166667</v>
      </c>
      <c r="P9" s="9">
        <v>166667</v>
      </c>
      <c r="Q9" s="9">
        <v>166667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f>2001792+1669325</f>
        <v>3671117</v>
      </c>
      <c r="G10" s="9">
        <f>265322+418350</f>
        <v>683672</v>
      </c>
      <c r="H10" s="9">
        <f>861679+773253+711395+696954</f>
        <v>3043281</v>
      </c>
      <c r="I10" s="9">
        <f>246022+836975</f>
        <v>1082997</v>
      </c>
      <c r="J10" s="9">
        <v>1319600</v>
      </c>
      <c r="K10" s="9">
        <f>1836586+2292529</f>
        <v>4129115</v>
      </c>
      <c r="L10" s="9">
        <v>4569242</v>
      </c>
      <c r="M10" s="9">
        <v>5190089</v>
      </c>
      <c r="N10" s="9">
        <v>5164416</v>
      </c>
      <c r="O10" s="9">
        <v>5164416</v>
      </c>
      <c r="P10" s="9">
        <v>5164416</v>
      </c>
      <c r="Q10" s="9">
        <v>5164416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426359</v>
      </c>
      <c r="G11" s="9">
        <v>92332</v>
      </c>
      <c r="H11" s="9">
        <f>275193+140637</f>
        <v>415830</v>
      </c>
      <c r="I11" s="9">
        <v>108942</v>
      </c>
      <c r="J11" s="9">
        <v>160924</v>
      </c>
      <c r="K11" s="9">
        <f>551083+19161</f>
        <v>570244</v>
      </c>
      <c r="L11" s="9">
        <v>703080</v>
      </c>
      <c r="M11" s="9">
        <v>926321</v>
      </c>
      <c r="N11" s="9">
        <v>1150000</v>
      </c>
      <c r="O11" s="9">
        <v>1150000</v>
      </c>
      <c r="P11" s="9">
        <v>1150000</v>
      </c>
      <c r="Q11" s="9">
        <v>1150000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237607</v>
      </c>
      <c r="G12" s="9">
        <v>75040</v>
      </c>
      <c r="H12" s="9">
        <f>179976+100034</f>
        <v>280010</v>
      </c>
      <c r="I12" s="9">
        <v>83370</v>
      </c>
      <c r="J12" s="9">
        <v>147291</v>
      </c>
      <c r="K12" s="9">
        <v>363592</v>
      </c>
      <c r="L12" s="9">
        <v>322242</v>
      </c>
      <c r="M12" s="9">
        <v>382869</v>
      </c>
      <c r="N12" s="9">
        <v>626333</v>
      </c>
      <c r="O12" s="9">
        <v>626333</v>
      </c>
      <c r="P12" s="9">
        <v>626333</v>
      </c>
      <c r="Q12" s="9">
        <v>626333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143572</v>
      </c>
      <c r="G13" s="9">
        <v>57501</v>
      </c>
      <c r="H13" s="9">
        <f>75281+120584</f>
        <v>195865</v>
      </c>
      <c r="I13" s="9">
        <v>79596</v>
      </c>
      <c r="J13" s="9">
        <v>101359</v>
      </c>
      <c r="K13" s="9">
        <v>265483</v>
      </c>
      <c r="L13" s="9">
        <v>238401</v>
      </c>
      <c r="M13" s="9">
        <v>194629</v>
      </c>
      <c r="N13" s="9">
        <v>441667</v>
      </c>
      <c r="O13" s="9">
        <v>441667</v>
      </c>
      <c r="P13" s="9">
        <v>441667</v>
      </c>
      <c r="Q13" s="9">
        <v>441667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9541</v>
      </c>
      <c r="G14" s="9">
        <f>1502+4805</f>
        <v>6307</v>
      </c>
      <c r="H14" s="9">
        <f>14436+2434+606+10259</f>
        <v>27735</v>
      </c>
      <c r="I14" s="9">
        <v>0</v>
      </c>
      <c r="J14" s="9">
        <v>1861</v>
      </c>
      <c r="K14" s="9">
        <f>13836-6684</f>
        <v>7152</v>
      </c>
      <c r="L14" s="9">
        <v>33045</v>
      </c>
      <c r="M14" s="9">
        <v>17433</v>
      </c>
      <c r="N14" s="9">
        <v>1750</v>
      </c>
      <c r="O14" s="9">
        <v>1750</v>
      </c>
      <c r="P14" s="9">
        <v>1750</v>
      </c>
      <c r="Q14" s="9">
        <v>1750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51419</v>
      </c>
      <c r="G15" s="9">
        <v>10665</v>
      </c>
      <c r="H15" s="9">
        <v>10177</v>
      </c>
      <c r="I15" s="9">
        <v>15134</v>
      </c>
      <c r="J15" s="9">
        <v>12016</v>
      </c>
      <c r="K15" s="9">
        <v>11354</v>
      </c>
      <c r="L15" s="9">
        <v>36137</v>
      </c>
      <c r="M15" s="9">
        <v>6873</v>
      </c>
      <c r="N15" s="9">
        <v>79679</v>
      </c>
      <c r="O15" s="9">
        <v>79679</v>
      </c>
      <c r="P15" s="9">
        <v>79679</v>
      </c>
      <c r="Q15" s="9">
        <v>79679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6718</v>
      </c>
      <c r="H16" s="9">
        <v>1249</v>
      </c>
      <c r="I16" s="9">
        <v>903</v>
      </c>
      <c r="J16" s="9">
        <v>689</v>
      </c>
      <c r="K16" s="9">
        <v>4710</v>
      </c>
      <c r="L16" s="9">
        <v>61126</v>
      </c>
      <c r="M16" s="9">
        <v>1777</v>
      </c>
      <c r="N16" s="9">
        <v>1313</v>
      </c>
      <c r="O16" s="9">
        <v>1313</v>
      </c>
      <c r="P16" s="9">
        <v>1313</v>
      </c>
      <c r="Q16" s="9">
        <v>1313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754769</v>
      </c>
      <c r="G17" s="9">
        <v>770934</v>
      </c>
      <c r="H17" s="9">
        <v>736183</v>
      </c>
      <c r="I17" s="9">
        <v>791351</v>
      </c>
      <c r="J17" s="9">
        <v>599307</v>
      </c>
      <c r="K17" s="9">
        <v>801089</v>
      </c>
      <c r="L17" s="9">
        <v>818593</v>
      </c>
      <c r="M17" s="9">
        <v>837202</v>
      </c>
      <c r="N17" s="9">
        <v>708333</v>
      </c>
      <c r="O17" s="9">
        <v>708333</v>
      </c>
      <c r="P17" s="9">
        <v>708333</v>
      </c>
      <c r="Q17" s="9">
        <v>708333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1478</v>
      </c>
      <c r="N18" s="9">
        <v>0</v>
      </c>
      <c r="O18" s="9">
        <v>0</v>
      </c>
      <c r="P18" s="9">
        <v>0</v>
      </c>
      <c r="Q18" s="9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6226</v>
      </c>
      <c r="G19" s="9">
        <v>2443</v>
      </c>
      <c r="H19" s="9">
        <v>5013</v>
      </c>
      <c r="I19" s="9">
        <v>11604</v>
      </c>
      <c r="J19" s="9">
        <v>11795</v>
      </c>
      <c r="K19" s="9">
        <v>4236</v>
      </c>
      <c r="L19" s="9">
        <v>16676</v>
      </c>
      <c r="M19" s="9">
        <v>14240</v>
      </c>
      <c r="N19" s="9">
        <v>4900</v>
      </c>
      <c r="O19" s="9">
        <v>4900</v>
      </c>
      <c r="P19" s="9">
        <v>4900</v>
      </c>
      <c r="Q19" s="9">
        <v>4900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60788</v>
      </c>
      <c r="G20" s="9">
        <v>40209</v>
      </c>
      <c r="H20" s="9">
        <v>47227</v>
      </c>
      <c r="I20" s="9">
        <v>56710</v>
      </c>
      <c r="J20" s="9">
        <v>30417</v>
      </c>
      <c r="K20" s="9">
        <v>25214</v>
      </c>
      <c r="L20" s="9">
        <v>55426</v>
      </c>
      <c r="M20" s="9">
        <v>53460</v>
      </c>
      <c r="N20" s="9">
        <v>39667</v>
      </c>
      <c r="O20" s="9">
        <v>39667</v>
      </c>
      <c r="P20" s="9">
        <v>39667</v>
      </c>
      <c r="Q20" s="9">
        <v>39667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724761</v>
      </c>
      <c r="G21" s="9">
        <v>422467</v>
      </c>
      <c r="H21" s="9">
        <v>739602</v>
      </c>
      <c r="I21" s="9">
        <v>1138176</v>
      </c>
      <c r="J21" s="9">
        <v>485150</v>
      </c>
      <c r="K21" s="9">
        <v>333243</v>
      </c>
      <c r="L21" s="9">
        <v>695489</v>
      </c>
      <c r="M21" s="9">
        <v>465345</v>
      </c>
      <c r="N21" s="9">
        <v>540152</v>
      </c>
      <c r="O21" s="9">
        <v>540152</v>
      </c>
      <c r="P21" s="9">
        <v>540152</v>
      </c>
      <c r="Q21" s="9">
        <v>540152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19906828</v>
      </c>
      <c r="G22" s="9">
        <v>3286022</v>
      </c>
      <c r="H22" s="9">
        <v>524</v>
      </c>
      <c r="I22" s="9">
        <v>1024</v>
      </c>
      <c r="J22" s="9">
        <v>16764000</v>
      </c>
      <c r="K22" s="9">
        <v>0</v>
      </c>
      <c r="L22" s="9">
        <v>0</v>
      </c>
      <c r="M22" s="9">
        <v>1794000</v>
      </c>
      <c r="N22" s="9">
        <v>13600250</v>
      </c>
      <c r="O22" s="9">
        <v>0</v>
      </c>
      <c r="P22" s="9">
        <v>0</v>
      </c>
      <c r="Q22" s="9">
        <v>22848420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57436</v>
      </c>
      <c r="G23" s="9">
        <v>29673</v>
      </c>
      <c r="H23" s="9">
        <v>29181</v>
      </c>
      <c r="I23" s="9">
        <v>79678</v>
      </c>
      <c r="J23" s="9">
        <v>72622</v>
      </c>
      <c r="K23" s="9">
        <v>35851</v>
      </c>
      <c r="L23" s="9">
        <v>86840</v>
      </c>
      <c r="M23" s="9">
        <v>30333</v>
      </c>
      <c r="N23" s="9">
        <v>46167</v>
      </c>
      <c r="O23" s="9">
        <v>46167</v>
      </c>
      <c r="P23" s="9">
        <v>46167</v>
      </c>
      <c r="Q23" s="9">
        <v>46167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26596984</v>
      </c>
      <c r="G24" s="10">
        <f t="shared" ref="G24:Q24" si="0">SUM(G8:G23)</f>
        <v>6730642</v>
      </c>
      <c r="H24" s="10">
        <f t="shared" si="0"/>
        <v>7230628</v>
      </c>
      <c r="I24" s="10">
        <f t="shared" si="0"/>
        <v>4021548</v>
      </c>
      <c r="J24" s="10">
        <f t="shared" si="0"/>
        <v>20267416</v>
      </c>
      <c r="K24" s="10">
        <f t="shared" si="0"/>
        <v>7351634</v>
      </c>
      <c r="L24" s="10">
        <f t="shared" si="0"/>
        <v>8417689</v>
      </c>
      <c r="M24" s="10">
        <f t="shared" si="0"/>
        <v>10989736</v>
      </c>
      <c r="N24" s="10">
        <f t="shared" si="0"/>
        <v>24572864</v>
      </c>
      <c r="O24" s="10">
        <f t="shared" si="0"/>
        <v>10972614</v>
      </c>
      <c r="P24" s="10">
        <f t="shared" si="0"/>
        <v>10972614</v>
      </c>
      <c r="Q24" s="10">
        <f t="shared" si="0"/>
        <v>33821034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0</v>
      </c>
      <c r="G26" s="14">
        <v>17503000</v>
      </c>
      <c r="H26" s="14">
        <v>0</v>
      </c>
      <c r="I26" s="14">
        <v>0</v>
      </c>
      <c r="J26" s="14">
        <v>3000000</v>
      </c>
      <c r="K26" s="14">
        <v>0</v>
      </c>
      <c r="L26" s="14">
        <v>1420572</v>
      </c>
      <c r="M26" s="14">
        <v>0</v>
      </c>
      <c r="N26" s="14">
        <v>5294500</v>
      </c>
      <c r="O26" s="9">
        <v>0</v>
      </c>
      <c r="P26" s="14">
        <v>0</v>
      </c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/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53178</v>
      </c>
      <c r="G32" s="9">
        <v>13688</v>
      </c>
      <c r="H32" s="14">
        <f>25054+19465</f>
        <v>44519</v>
      </c>
      <c r="I32" s="14">
        <v>13367</v>
      </c>
      <c r="J32" s="14">
        <v>13069</v>
      </c>
      <c r="K32" s="9">
        <v>50256</v>
      </c>
      <c r="L32" s="9">
        <v>51927</v>
      </c>
      <c r="M32" s="9">
        <v>64650</v>
      </c>
      <c r="N32" s="14">
        <v>8701</v>
      </c>
      <c r="O32" s="9">
        <v>45563</v>
      </c>
      <c r="P32" s="14">
        <v>5817</v>
      </c>
      <c r="Q32" s="14">
        <v>48535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26650162</v>
      </c>
      <c r="G35" s="10">
        <f t="shared" ref="G35:Q35" si="1">SUM(G26:G34)+G24</f>
        <v>24247330</v>
      </c>
      <c r="H35" s="10">
        <f t="shared" si="1"/>
        <v>7275147</v>
      </c>
      <c r="I35" s="10">
        <f t="shared" si="1"/>
        <v>4034915</v>
      </c>
      <c r="J35" s="10">
        <f t="shared" si="1"/>
        <v>23280485</v>
      </c>
      <c r="K35" s="10">
        <f t="shared" si="1"/>
        <v>7401890</v>
      </c>
      <c r="L35" s="10">
        <f t="shared" si="1"/>
        <v>9890188</v>
      </c>
      <c r="M35" s="10">
        <f t="shared" si="1"/>
        <v>11054386</v>
      </c>
      <c r="N35" s="10">
        <f t="shared" si="1"/>
        <v>29876065</v>
      </c>
      <c r="O35" s="10">
        <f t="shared" si="1"/>
        <v>11018177</v>
      </c>
      <c r="P35" s="10">
        <f t="shared" si="1"/>
        <v>10978431</v>
      </c>
      <c r="Q35" s="10">
        <f t="shared" si="1"/>
        <v>33869569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f>4616175+699818</f>
        <v>5315993</v>
      </c>
      <c r="G37" s="9">
        <f>4811701+701899</f>
        <v>5513600</v>
      </c>
      <c r="H37" s="9">
        <f>5152036+771260</f>
        <v>5923296</v>
      </c>
      <c r="I37" s="9">
        <f>5539812+806409</f>
        <v>6346221</v>
      </c>
      <c r="J37" s="9">
        <f>7993550+820218</f>
        <v>8813768</v>
      </c>
      <c r="K37" s="9">
        <f>6471273+813011</f>
        <v>7284284</v>
      </c>
      <c r="L37" s="9">
        <f>5871322+829042</f>
        <v>6700364</v>
      </c>
      <c r="M37" s="9">
        <v>7509256</v>
      </c>
      <c r="N37" s="9">
        <v>6123363</v>
      </c>
      <c r="O37" s="9">
        <v>6123363</v>
      </c>
      <c r="P37" s="9">
        <v>6123363</v>
      </c>
      <c r="Q37" s="9">
        <v>6123363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391874</v>
      </c>
      <c r="G38" s="9">
        <v>429243</v>
      </c>
      <c r="H38" s="9">
        <v>410558</v>
      </c>
      <c r="I38" s="9">
        <v>394543</v>
      </c>
      <c r="J38" s="9">
        <v>391874</v>
      </c>
      <c r="K38" s="9">
        <v>410580</v>
      </c>
      <c r="L38" s="9">
        <v>410558</v>
      </c>
      <c r="M38" s="9">
        <v>410558</v>
      </c>
      <c r="N38" s="9">
        <v>367917</v>
      </c>
      <c r="O38" s="9">
        <v>367917</v>
      </c>
      <c r="P38" s="9">
        <v>367917</v>
      </c>
      <c r="Q38" s="9">
        <v>367917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419</v>
      </c>
      <c r="H40" s="9">
        <v>0</v>
      </c>
      <c r="I40" s="9">
        <v>0</v>
      </c>
      <c r="J40" s="9">
        <v>615</v>
      </c>
      <c r="K40" s="9">
        <v>0</v>
      </c>
      <c r="L40" s="9">
        <v>0</v>
      </c>
      <c r="M40" s="9">
        <v>2002</v>
      </c>
      <c r="N40" s="9">
        <v>84250</v>
      </c>
      <c r="O40" s="9">
        <v>84250</v>
      </c>
      <c r="P40" s="9">
        <v>84250</v>
      </c>
      <c r="Q40" s="9">
        <v>84250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4197548</v>
      </c>
      <c r="G41" s="9">
        <v>0</v>
      </c>
      <c r="H41" s="9">
        <v>0</v>
      </c>
      <c r="I41" s="9">
        <v>14723627</v>
      </c>
      <c r="J41" s="9">
        <v>3226911</v>
      </c>
      <c r="K41" s="9">
        <v>3635422</v>
      </c>
      <c r="L41" s="9">
        <v>3979949</v>
      </c>
      <c r="M41" s="9">
        <v>3866576</v>
      </c>
      <c r="N41" s="9">
        <v>3583333</v>
      </c>
      <c r="O41" s="9">
        <v>3583333</v>
      </c>
      <c r="P41" s="9">
        <v>3583333</v>
      </c>
      <c r="Q41" s="9">
        <v>3583333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61895</v>
      </c>
      <c r="G42" s="9">
        <v>77562</v>
      </c>
      <c r="H42" s="9">
        <v>88833</v>
      </c>
      <c r="I42" s="9">
        <v>112886</v>
      </c>
      <c r="J42" s="9">
        <v>114884</v>
      </c>
      <c r="K42" s="9">
        <v>0</v>
      </c>
      <c r="L42" s="9">
        <v>135237</v>
      </c>
      <c r="M42" s="9">
        <v>428749</v>
      </c>
      <c r="N42" s="9">
        <v>108333</v>
      </c>
      <c r="O42" s="9">
        <v>108333</v>
      </c>
      <c r="P42" s="9">
        <v>108333</v>
      </c>
      <c r="Q42" s="9">
        <v>108333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28264</v>
      </c>
      <c r="G43" s="9">
        <v>154185</v>
      </c>
      <c r="H43" s="9">
        <v>152098</v>
      </c>
      <c r="I43" s="9">
        <v>176167</v>
      </c>
      <c r="J43" s="9">
        <v>246975</v>
      </c>
      <c r="K43" s="9">
        <v>363036</v>
      </c>
      <c r="L43" s="9">
        <v>237962</v>
      </c>
      <c r="M43" s="9">
        <v>243524</v>
      </c>
      <c r="N43" s="9">
        <v>370083</v>
      </c>
      <c r="O43" s="9">
        <v>370083</v>
      </c>
      <c r="P43" s="9">
        <v>370083</v>
      </c>
      <c r="Q43" s="9">
        <v>370083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447689</v>
      </c>
      <c r="G44" s="9">
        <v>543895</v>
      </c>
      <c r="H44" s="9">
        <v>455749</v>
      </c>
      <c r="I44" s="9">
        <v>953927</v>
      </c>
      <c r="J44" s="9">
        <v>535288</v>
      </c>
      <c r="K44" s="9">
        <v>728721</v>
      </c>
      <c r="L44" s="9">
        <v>237962</v>
      </c>
      <c r="M44" s="9">
        <v>1863823</v>
      </c>
      <c r="N44" s="9">
        <v>489267</v>
      </c>
      <c r="O44" s="9">
        <v>489267</v>
      </c>
      <c r="P44" s="9">
        <v>489267</v>
      </c>
      <c r="Q44" s="9">
        <v>489267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657979</v>
      </c>
      <c r="G46" s="9">
        <v>944939</v>
      </c>
      <c r="H46" s="9">
        <v>668384</v>
      </c>
      <c r="I46" s="9">
        <v>883671</v>
      </c>
      <c r="J46" s="9">
        <v>741019</v>
      </c>
      <c r="K46" s="9">
        <v>742753</v>
      </c>
      <c r="L46" s="9">
        <v>779558</v>
      </c>
      <c r="M46" s="9">
        <v>717360</v>
      </c>
      <c r="N46" s="9">
        <v>346500</v>
      </c>
      <c r="O46" s="9">
        <v>346500</v>
      </c>
      <c r="P46" s="9">
        <v>346500</v>
      </c>
      <c r="Q46" s="9">
        <v>346500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621099</v>
      </c>
      <c r="G47" s="9">
        <v>1581181</v>
      </c>
      <c r="H47" s="9">
        <v>618948</v>
      </c>
      <c r="I47" s="9">
        <v>1203924</v>
      </c>
      <c r="J47" s="9">
        <v>2087863</v>
      </c>
      <c r="K47" s="9">
        <v>1014955</v>
      </c>
      <c r="L47" s="9">
        <v>1349650</v>
      </c>
      <c r="M47" s="9">
        <v>1483400</v>
      </c>
      <c r="N47" s="9">
        <v>1876600</v>
      </c>
      <c r="O47" s="9">
        <v>1876600</v>
      </c>
      <c r="P47" s="9">
        <v>1876600</v>
      </c>
      <c r="Q47" s="9">
        <v>1876600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11722341</v>
      </c>
      <c r="G48" s="10">
        <f t="shared" ref="G48:Q48" si="2">SUM(G37:G47)</f>
        <v>9245024</v>
      </c>
      <c r="H48" s="10">
        <f t="shared" si="2"/>
        <v>8317866</v>
      </c>
      <c r="I48" s="10">
        <f t="shared" si="2"/>
        <v>24794966</v>
      </c>
      <c r="J48" s="10">
        <f t="shared" si="2"/>
        <v>16159197</v>
      </c>
      <c r="K48" s="10">
        <f t="shared" si="2"/>
        <v>14179751</v>
      </c>
      <c r="L48" s="10">
        <f t="shared" si="2"/>
        <v>13831240</v>
      </c>
      <c r="M48" s="10">
        <f t="shared" si="2"/>
        <v>16525248</v>
      </c>
      <c r="N48" s="10">
        <f t="shared" si="2"/>
        <v>13349646</v>
      </c>
      <c r="O48" s="10">
        <f t="shared" si="2"/>
        <v>13349646</v>
      </c>
      <c r="P48" s="10">
        <f t="shared" si="2"/>
        <v>13349646</v>
      </c>
      <c r="Q48" s="10">
        <f t="shared" si="2"/>
        <v>13349646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2899027</v>
      </c>
      <c r="G50" s="14">
        <v>8077669</v>
      </c>
      <c r="H50" s="14">
        <v>2107727</v>
      </c>
      <c r="I50" s="14">
        <v>1738507</v>
      </c>
      <c r="J50" s="14">
        <v>2949312</v>
      </c>
      <c r="K50" s="9">
        <v>1049586</v>
      </c>
      <c r="L50" s="14">
        <v>143732</v>
      </c>
      <c r="M50" s="14">
        <v>249391</v>
      </c>
      <c r="N50" s="14">
        <v>2000000</v>
      </c>
      <c r="O50" s="9">
        <v>1000000</v>
      </c>
      <c r="P50" s="14">
        <v>1178000</v>
      </c>
      <c r="Q50" s="14">
        <v>4415000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52797</v>
      </c>
      <c r="G51" s="14">
        <v>223707</v>
      </c>
      <c r="H51" s="14">
        <v>58076</v>
      </c>
      <c r="I51" s="14">
        <v>40914</v>
      </c>
      <c r="J51" s="14">
        <v>28868</v>
      </c>
      <c r="K51" s="14">
        <f>14816+3101</f>
        <v>17917</v>
      </c>
      <c r="L51" s="14">
        <v>3101</v>
      </c>
      <c r="M51" s="14">
        <v>0</v>
      </c>
      <c r="N51" s="14">
        <v>300000</v>
      </c>
      <c r="O51" s="14">
        <v>300000</v>
      </c>
      <c r="P51" s="14">
        <v>300000</v>
      </c>
      <c r="Q51" s="14">
        <v>500000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>
        <v>0</v>
      </c>
      <c r="H52" s="14"/>
      <c r="I52" s="14"/>
      <c r="J52" s="14"/>
      <c r="K52" s="14"/>
      <c r="L52" s="14"/>
      <c r="M52" s="14"/>
      <c r="N52" s="14"/>
      <c r="O52" s="9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14674165</v>
      </c>
      <c r="G53" s="10">
        <f t="shared" ref="G53:Q53" si="3">SUM(G50:G52)+G48</f>
        <v>17546400</v>
      </c>
      <c r="H53" s="10">
        <f t="shared" si="3"/>
        <v>10483669</v>
      </c>
      <c r="I53" s="10">
        <f t="shared" si="3"/>
        <v>26574387</v>
      </c>
      <c r="J53" s="10">
        <f t="shared" si="3"/>
        <v>19137377</v>
      </c>
      <c r="K53" s="10">
        <f t="shared" si="3"/>
        <v>15247254</v>
      </c>
      <c r="L53" s="10">
        <f t="shared" si="3"/>
        <v>13978073</v>
      </c>
      <c r="M53" s="10">
        <f t="shared" si="3"/>
        <v>16774639</v>
      </c>
      <c r="N53" s="10">
        <f t="shared" si="3"/>
        <v>15649646</v>
      </c>
      <c r="O53" s="10">
        <f t="shared" si="3"/>
        <v>14649646</v>
      </c>
      <c r="P53" s="10">
        <f t="shared" si="3"/>
        <v>14827646</v>
      </c>
      <c r="Q53" s="10">
        <f t="shared" si="3"/>
        <v>18264646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11975997</v>
      </c>
      <c r="G54" s="10">
        <f t="shared" ref="G54:Q54" si="4">+G35-G53</f>
        <v>6700930</v>
      </c>
      <c r="H54" s="10">
        <f t="shared" si="4"/>
        <v>-3208522</v>
      </c>
      <c r="I54" s="10">
        <f t="shared" si="4"/>
        <v>-22539472</v>
      </c>
      <c r="J54" s="10">
        <f t="shared" si="4"/>
        <v>4143108</v>
      </c>
      <c r="K54" s="10">
        <f t="shared" si="4"/>
        <v>-7845364</v>
      </c>
      <c r="L54" s="10">
        <f t="shared" si="4"/>
        <v>-4087885</v>
      </c>
      <c r="M54" s="10">
        <f t="shared" si="4"/>
        <v>-5720253</v>
      </c>
      <c r="N54" s="10">
        <f t="shared" si="4"/>
        <v>14226419</v>
      </c>
      <c r="O54" s="10">
        <f t="shared" si="4"/>
        <v>-3631469</v>
      </c>
      <c r="P54" s="10">
        <f t="shared" si="4"/>
        <v>-3849215</v>
      </c>
      <c r="Q54" s="10">
        <f t="shared" si="4"/>
        <v>15604923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11975997</v>
      </c>
      <c r="H55" s="12">
        <f t="shared" ref="H55:Q55" si="5">+G56</f>
        <v>18676927</v>
      </c>
      <c r="I55" s="12">
        <f t="shared" si="5"/>
        <v>15468405</v>
      </c>
      <c r="J55" s="12">
        <f t="shared" si="5"/>
        <v>-7071067</v>
      </c>
      <c r="K55" s="12">
        <f t="shared" si="5"/>
        <v>-2927959</v>
      </c>
      <c r="L55" s="12">
        <f t="shared" si="5"/>
        <v>-10773323</v>
      </c>
      <c r="M55" s="12">
        <f t="shared" si="5"/>
        <v>-14861208</v>
      </c>
      <c r="N55" s="12">
        <f t="shared" si="5"/>
        <v>-20581461</v>
      </c>
      <c r="O55" s="12">
        <f t="shared" si="5"/>
        <v>-6355042</v>
      </c>
      <c r="P55" s="12">
        <f t="shared" si="5"/>
        <v>-9986511</v>
      </c>
      <c r="Q55" s="12">
        <f t="shared" si="5"/>
        <v>-13835726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11975997</v>
      </c>
      <c r="G56" s="10">
        <f t="shared" ref="G56:Q56" si="6">+G54+G55</f>
        <v>18676927</v>
      </c>
      <c r="H56" s="10">
        <f t="shared" si="6"/>
        <v>15468405</v>
      </c>
      <c r="I56" s="10">
        <f t="shared" si="6"/>
        <v>-7071067</v>
      </c>
      <c r="J56" s="10">
        <f t="shared" si="6"/>
        <v>-2927959</v>
      </c>
      <c r="K56" s="10">
        <f t="shared" si="6"/>
        <v>-10773323</v>
      </c>
      <c r="L56" s="10">
        <f t="shared" si="6"/>
        <v>-14861208</v>
      </c>
      <c r="M56" s="10">
        <f t="shared" si="6"/>
        <v>-20581461</v>
      </c>
      <c r="N56" s="10">
        <f t="shared" si="6"/>
        <v>-6355042</v>
      </c>
      <c r="O56" s="10">
        <f t="shared" si="6"/>
        <v>-9986511</v>
      </c>
      <c r="P56" s="10">
        <f t="shared" si="6"/>
        <v>-13835726</v>
      </c>
      <c r="Q56" s="10">
        <f t="shared" si="6"/>
        <v>1769197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EA1F24-DB19-49B3-8DD4-47806358AF4B}">
  <ds:schemaRefs>
    <ds:schemaRef ds:uri="http://schemas.microsoft.com/sharepoint/v3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2015-03-15T14:24:39Z</cp:lastPrinted>
  <dcterms:created xsi:type="dcterms:W3CDTF">2009-09-09T13:00:57Z</dcterms:created>
  <dcterms:modified xsi:type="dcterms:W3CDTF">2018-09-21T08:55:43Z</dcterms:modified>
</cp:coreProperties>
</file>